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en\Kunden\STF\üK-Leiter\Reform_2012\üK4_Bivo_2012\"/>
    </mc:Choice>
  </mc:AlternateContent>
  <xr:revisionPtr revIDLastSave="0" documentId="8_{963FFF3D-1FEA-4D96-95F1-28758BA60B6E}" xr6:coauthVersionLast="41" xr6:coauthVersionMax="41" xr10:uidLastSave="{00000000-0000-0000-0000-000000000000}"/>
  <bookViews>
    <workbookView xWindow="-110" yWindow="-110" windowWidth="19420" windowHeight="10420" activeTab="1"/>
  </bookViews>
  <sheets>
    <sheet name="Einkauf_Verkauf_a" sheetId="4" r:id="rId1"/>
    <sheet name="Zuschlagskalkulation" sheetId="2" r:id="rId2"/>
    <sheet name="Kostenträgerrechnung" sheetId="3" r:id="rId3"/>
  </sheets>
  <definedNames>
    <definedName name="_xlnm.Print_Area" localSheetId="0">Einkauf_Verkauf_a!$A$1:$F$47</definedName>
  </definedNames>
  <calcPr calcId="181029"/>
</workbook>
</file>

<file path=xl/calcChain.xml><?xml version="1.0" encoding="utf-8"?>
<calcChain xmlns="http://schemas.openxmlformats.org/spreadsheetml/2006/main">
  <c r="B13" i="3" l="1"/>
  <c r="B14" i="3"/>
  <c r="B15" i="3"/>
  <c r="B16" i="3" s="1"/>
  <c r="B17" i="3" s="1"/>
  <c r="D10" i="3"/>
  <c r="D19" i="3"/>
  <c r="B40" i="4"/>
  <c r="B41" i="4"/>
  <c r="B42" i="4" s="1"/>
  <c r="B43" i="4" s="1"/>
  <c r="C8" i="3"/>
  <c r="D24" i="3"/>
  <c r="B6" i="4"/>
  <c r="B7" i="4"/>
  <c r="B9" i="4" s="1"/>
  <c r="B11" i="4" s="1"/>
  <c r="B32" i="4" s="1"/>
  <c r="B8" i="4"/>
  <c r="B18" i="4"/>
  <c r="B19" i="4"/>
  <c r="E21" i="4"/>
  <c r="E23" i="4"/>
  <c r="D41" i="4"/>
  <c r="E43" i="4"/>
  <c r="C41" i="4"/>
  <c r="D21" i="4"/>
  <c r="C19" i="4"/>
  <c r="D8" i="4"/>
  <c r="D9" i="4"/>
  <c r="C7" i="4"/>
  <c r="B7" i="3"/>
  <c r="B8" i="3"/>
  <c r="C17" i="3"/>
  <c r="E24" i="3"/>
  <c r="F26" i="3"/>
  <c r="B6" i="2"/>
  <c r="B7" i="2"/>
  <c r="B9" i="2" s="1"/>
  <c r="B11" i="2" s="1"/>
  <c r="B8" i="2"/>
  <c r="D15" i="2"/>
  <c r="C13" i="2"/>
  <c r="E17" i="2"/>
  <c r="F19" i="2"/>
  <c r="C17" i="2"/>
  <c r="D8" i="2"/>
  <c r="D9" i="2"/>
  <c r="C7" i="2"/>
  <c r="B20" i="4"/>
  <c r="B21" i="4"/>
  <c r="B22" i="4" s="1"/>
  <c r="B23" i="4" s="1"/>
  <c r="B31" i="4" s="1"/>
  <c r="B9" i="3"/>
  <c r="B10" i="3" s="1"/>
  <c r="B12" i="2" l="1"/>
  <c r="B31" i="2"/>
  <c r="B13" i="2"/>
  <c r="B18" i="3"/>
  <c r="B19" i="3" s="1"/>
  <c r="B22" i="3" s="1"/>
  <c r="B33" i="4"/>
  <c r="C33" i="4"/>
  <c r="B44" i="4"/>
  <c r="B45" i="4" s="1"/>
  <c r="B23" i="3" l="1"/>
  <c r="B24" i="3" s="1"/>
  <c r="B14" i="2"/>
  <c r="B15" i="2" s="1"/>
  <c r="B30" i="2" l="1"/>
  <c r="B32" i="2" s="1"/>
  <c r="C32" i="2" s="1"/>
  <c r="B16" i="2"/>
  <c r="B17" i="2" s="1"/>
  <c r="B25" i="3"/>
  <c r="B26" i="3" s="1"/>
  <c r="B27" i="3" l="1"/>
  <c r="B28" i="3" s="1"/>
  <c r="B18" i="2"/>
  <c r="B19" i="2" s="1"/>
  <c r="B20" i="2" l="1"/>
  <c r="B21" i="2" s="1"/>
</calcChain>
</file>

<file path=xl/sharedStrings.xml><?xml version="1.0" encoding="utf-8"?>
<sst xmlns="http://schemas.openxmlformats.org/spreadsheetml/2006/main" count="106" uniqueCount="49">
  <si>
    <t>Einkaufskalkulation</t>
  </si>
  <si>
    <t>= Faktura oder Rechnung</t>
  </si>
  <si>
    <t>= Zahlung</t>
  </si>
  <si>
    <t>+ Bezugskosten</t>
  </si>
  <si>
    <t>= Einstandspreis</t>
  </si>
  <si>
    <t>- Rabatt in %</t>
  </si>
  <si>
    <t>- Skonto in %</t>
  </si>
  <si>
    <t>Verkaufskalkulation abbauende Kalkulation</t>
  </si>
  <si>
    <t>= Rechnung</t>
  </si>
  <si>
    <t>= Nettoerlös</t>
  </si>
  <si>
    <t>100</t>
  </si>
  <si>
    <t>%</t>
  </si>
  <si>
    <t>SFr.</t>
  </si>
  <si>
    <t>Verkaufskalkulation aufbauende Kalkulation</t>
  </si>
  <si>
    <t>Nettoerlös</t>
  </si>
  <si>
    <t>+ Skonto</t>
  </si>
  <si>
    <t>+ Rabatt</t>
  </si>
  <si>
    <t>Katalogpreis (Wiederverkäufer)</t>
  </si>
  <si>
    <t>Katalogpreis (Kunde)</t>
  </si>
  <si>
    <t>= Katalogpreis (Kunde)</t>
  </si>
  <si>
    <t>Ziel: Berechnung des Nettoerlöses = (Einkauf + Aufwendungen + Gewinn)</t>
  </si>
  <si>
    <t>Ziel: Berechnung des Katalogpreises, so dass auch Rabatte und Skonto gewährt werden können.</t>
  </si>
  <si>
    <t>+ Mehrwertsteuer, und weitere Aufwendungen</t>
  </si>
  <si>
    <t>- Mehrwertsteuer + weitere Aufwendungen in %</t>
  </si>
  <si>
    <t>- Einstandspreis</t>
  </si>
  <si>
    <t>Bruttogewinnberechnung</t>
  </si>
  <si>
    <t>Bruttogewinn SFr. und % des Einstandpreises</t>
  </si>
  <si>
    <t>Zuschlagskalkulation</t>
  </si>
  <si>
    <t>+ Gemeinkosten</t>
  </si>
  <si>
    <t>= Selbstkosten</t>
  </si>
  <si>
    <t>+ Reingewinn</t>
  </si>
  <si>
    <t>Einstandspreis Material</t>
  </si>
  <si>
    <t>+ Material Gemeinkosten</t>
  </si>
  <si>
    <t>Einzellöhne</t>
  </si>
  <si>
    <t>+ Fertigungsgemeinkosten</t>
  </si>
  <si>
    <t>+ Verwaltungs- und Vertriebs-Gemeinkosten</t>
  </si>
  <si>
    <t>Stunden</t>
  </si>
  <si>
    <t>Index</t>
  </si>
  <si>
    <t>= Fertigungskosten (Arbeit)</t>
  </si>
  <si>
    <t>Kostenträgerrechnung Praxislösung</t>
  </si>
  <si>
    <t>+ Gewinn aus Material</t>
  </si>
  <si>
    <t>Material</t>
  </si>
  <si>
    <t>Arbeit</t>
  </si>
  <si>
    <t>= Selbstkosten Arbeit</t>
  </si>
  <si>
    <t>+ Gewinn aus Arbeit</t>
  </si>
  <si>
    <t>= Position Arbeit auf der Rechnung</t>
  </si>
  <si>
    <t>= Nettoerlös Arbeit und Material</t>
  </si>
  <si>
    <t>= Materialkosten (Selbstkosten)</t>
  </si>
  <si>
    <t>Position Material auf der 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</si>
</sst>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"/>
  </numFmts>
  <fonts count="6" x14ac:knownFonts="1">
    <font>
      <sz val="10"/>
      <name val="Arial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2" fontId="0" fillId="0" borderId="0" xfId="0" applyNumberFormat="1"/>
    <xf numFmtId="2" fontId="2" fillId="0" borderId="0" xfId="0" applyNumberFormat="1" applyFont="1"/>
    <xf numFmtId="4" fontId="0" fillId="0" borderId="0" xfId="0" applyNumberFormat="1"/>
    <xf numFmtId="49" fontId="2" fillId="0" borderId="0" xfId="0" applyNumberFormat="1" applyFont="1"/>
    <xf numFmtId="49" fontId="5" fillId="0" borderId="0" xfId="0" applyNumberFormat="1" applyFont="1"/>
    <xf numFmtId="0" fontId="0" fillId="0" borderId="0" xfId="0" applyAlignment="1">
      <alignment horizontal="right"/>
    </xf>
    <xf numFmtId="49" fontId="0" fillId="0" borderId="1" xfId="0" applyNumberFormat="1" applyBorder="1"/>
    <xf numFmtId="4" fontId="0" fillId="2" borderId="1" xfId="0" applyNumberFormat="1" applyFill="1" applyBorder="1"/>
    <xf numFmtId="49" fontId="0" fillId="0" borderId="1" xfId="0" applyNumberFormat="1" applyBorder="1" applyAlignment="1">
      <alignment horizontal="right"/>
    </xf>
    <xf numFmtId="0" fontId="0" fillId="0" borderId="1" xfId="0" applyBorder="1"/>
    <xf numFmtId="4" fontId="0" fillId="0" borderId="1" xfId="0" applyNumberFormat="1" applyBorder="1"/>
    <xf numFmtId="2" fontId="0" fillId="2" borderId="1" xfId="0" applyNumberFormat="1" applyFill="1" applyBorder="1"/>
    <xf numFmtId="2" fontId="0" fillId="0" borderId="1" xfId="0" applyNumberFormat="1" applyBorder="1" applyAlignment="1">
      <alignment horizontal="right"/>
    </xf>
    <xf numFmtId="1" fontId="0" fillId="0" borderId="1" xfId="0" applyNumberFormat="1" applyBorder="1" applyAlignment="1">
      <alignment horizontal="right"/>
    </xf>
    <xf numFmtId="0" fontId="0" fillId="2" borderId="1" xfId="0" applyFill="1" applyBorder="1"/>
    <xf numFmtId="1" fontId="0" fillId="0" borderId="1" xfId="0" applyNumberFormat="1" applyBorder="1"/>
    <xf numFmtId="49" fontId="2" fillId="0" borderId="1" xfId="0" applyNumberFormat="1" applyFont="1" applyBorder="1"/>
    <xf numFmtId="4" fontId="2" fillId="0" borderId="1" xfId="0" applyNumberFormat="1" applyFont="1" applyBorder="1"/>
    <xf numFmtId="2" fontId="0" fillId="0" borderId="1" xfId="0" applyNumberFormat="1" applyBorder="1"/>
    <xf numFmtId="2" fontId="2" fillId="0" borderId="1" xfId="0" applyNumberFormat="1" applyFont="1" applyFill="1" applyBorder="1"/>
    <xf numFmtId="2" fontId="4" fillId="0" borderId="1" xfId="0" applyNumberFormat="1" applyFont="1" applyBorder="1"/>
    <xf numFmtId="1" fontId="0" fillId="2" borderId="1" xfId="0" applyNumberFormat="1" applyFill="1" applyBorder="1"/>
    <xf numFmtId="2" fontId="2" fillId="0" borderId="1" xfId="0" applyNumberFormat="1" applyFont="1" applyBorder="1"/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right"/>
    </xf>
    <xf numFmtId="2" fontId="5" fillId="0" borderId="1" xfId="0" applyNumberFormat="1" applyFont="1" applyBorder="1"/>
    <xf numFmtId="0" fontId="2" fillId="0" borderId="1" xfId="0" applyFont="1" applyBorder="1"/>
    <xf numFmtId="49" fontId="5" fillId="0" borderId="1" xfId="0" applyNumberFormat="1" applyFont="1" applyBorder="1"/>
    <xf numFmtId="177" fontId="0" fillId="2" borderId="1" xfId="0" applyNumberFormat="1" applyFill="1" applyBorder="1"/>
    <xf numFmtId="177" fontId="0" fillId="0" borderId="1" xfId="0" applyNumberForma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zoomScale="205" zoomScaleNormal="205" workbookViewId="0">
      <selection activeCell="E45" sqref="E45"/>
    </sheetView>
  </sheetViews>
  <sheetFormatPr baseColWidth="10" defaultRowHeight="12.5" x14ac:dyDescent="0.25"/>
  <cols>
    <col min="1" max="1" width="45.453125" customWidth="1"/>
  </cols>
  <sheetData>
    <row r="1" spans="1:5" x14ac:dyDescent="0.25">
      <c r="A1" s="1"/>
    </row>
    <row r="2" spans="1:5" x14ac:dyDescent="0.25">
      <c r="A2" s="1"/>
    </row>
    <row r="3" spans="1:5" ht="20" x14ac:dyDescent="0.4">
      <c r="A3" s="2" t="s">
        <v>0</v>
      </c>
    </row>
    <row r="4" spans="1:5" x14ac:dyDescent="0.25">
      <c r="A4" s="9"/>
      <c r="B4" s="27" t="s">
        <v>12</v>
      </c>
      <c r="C4" s="27" t="s">
        <v>11</v>
      </c>
      <c r="D4" s="27" t="s">
        <v>11</v>
      </c>
    </row>
    <row r="5" spans="1:5" x14ac:dyDescent="0.25">
      <c r="A5" s="9" t="s">
        <v>17</v>
      </c>
      <c r="B5" s="10">
        <v>30</v>
      </c>
      <c r="C5" s="11" t="s">
        <v>10</v>
      </c>
      <c r="D5" s="12"/>
    </row>
    <row r="6" spans="1:5" x14ac:dyDescent="0.25">
      <c r="A6" s="9" t="s">
        <v>5</v>
      </c>
      <c r="B6" s="13">
        <f>B5/100*C6</f>
        <v>3</v>
      </c>
      <c r="C6" s="24">
        <v>10</v>
      </c>
      <c r="D6" s="12"/>
    </row>
    <row r="7" spans="1:5" x14ac:dyDescent="0.25">
      <c r="A7" s="9" t="s">
        <v>1</v>
      </c>
      <c r="B7" s="13">
        <f>B5-B6</f>
        <v>27</v>
      </c>
      <c r="C7" s="16">
        <f>C5-C6</f>
        <v>90</v>
      </c>
      <c r="D7" s="16" t="s">
        <v>10</v>
      </c>
    </row>
    <row r="8" spans="1:5" x14ac:dyDescent="0.25">
      <c r="A8" s="9" t="s">
        <v>6</v>
      </c>
      <c r="B8" s="13">
        <f>B7/100*C8</f>
        <v>0.54</v>
      </c>
      <c r="C8" s="17">
        <v>2</v>
      </c>
      <c r="D8" s="18">
        <f>C8</f>
        <v>2</v>
      </c>
    </row>
    <row r="9" spans="1:5" x14ac:dyDescent="0.25">
      <c r="A9" s="9" t="s">
        <v>2</v>
      </c>
      <c r="B9" s="13">
        <f>B7-B8</f>
        <v>26.46</v>
      </c>
      <c r="C9" s="12"/>
      <c r="D9" s="18">
        <f>D7-D8</f>
        <v>98</v>
      </c>
    </row>
    <row r="10" spans="1:5" x14ac:dyDescent="0.25">
      <c r="A10" s="9" t="s">
        <v>3</v>
      </c>
      <c r="B10" s="10">
        <v>2.7</v>
      </c>
      <c r="C10" s="12"/>
      <c r="D10" s="12"/>
    </row>
    <row r="11" spans="1:5" ht="13" x14ac:dyDescent="0.3">
      <c r="A11" s="19" t="s">
        <v>4</v>
      </c>
      <c r="B11" s="20">
        <f>B9+B10</f>
        <v>29.16</v>
      </c>
      <c r="C11" s="12"/>
      <c r="D11" s="12"/>
    </row>
    <row r="12" spans="1:5" x14ac:dyDescent="0.25">
      <c r="A12" s="1"/>
    </row>
    <row r="13" spans="1:5" x14ac:dyDescent="0.25">
      <c r="A13" s="1"/>
    </row>
    <row r="14" spans="1:5" x14ac:dyDescent="0.25">
      <c r="A14" s="1"/>
    </row>
    <row r="15" spans="1:5" ht="20" x14ac:dyDescent="0.4">
      <c r="A15" s="2" t="s">
        <v>7</v>
      </c>
    </row>
    <row r="16" spans="1:5" x14ac:dyDescent="0.25">
      <c r="A16" s="9"/>
      <c r="B16" s="27" t="s">
        <v>12</v>
      </c>
      <c r="C16" s="27" t="s">
        <v>11</v>
      </c>
      <c r="D16" s="27" t="s">
        <v>11</v>
      </c>
      <c r="E16" s="27" t="s">
        <v>11</v>
      </c>
    </row>
    <row r="17" spans="1:5" x14ac:dyDescent="0.25">
      <c r="A17" s="9" t="s">
        <v>18</v>
      </c>
      <c r="B17" s="14">
        <v>49.9</v>
      </c>
      <c r="C17" s="12">
        <v>100</v>
      </c>
      <c r="D17" s="12"/>
      <c r="E17" s="12"/>
    </row>
    <row r="18" spans="1:5" x14ac:dyDescent="0.25">
      <c r="A18" s="9" t="s">
        <v>5</v>
      </c>
      <c r="B18" s="21">
        <f>B17/100*C18</f>
        <v>9.98</v>
      </c>
      <c r="C18" s="17">
        <v>20</v>
      </c>
      <c r="D18" s="12"/>
      <c r="E18" s="12"/>
    </row>
    <row r="19" spans="1:5" x14ac:dyDescent="0.25">
      <c r="A19" s="9" t="s">
        <v>8</v>
      </c>
      <c r="B19" s="21">
        <f>B17-B18</f>
        <v>39.92</v>
      </c>
      <c r="C19" s="12">
        <f>C17-C18</f>
        <v>80</v>
      </c>
      <c r="D19" s="12">
        <v>100</v>
      </c>
      <c r="E19" s="12"/>
    </row>
    <row r="20" spans="1:5" x14ac:dyDescent="0.25">
      <c r="A20" s="9" t="s">
        <v>6</v>
      </c>
      <c r="B20" s="21">
        <f>B19/D19*D20</f>
        <v>0.7984</v>
      </c>
      <c r="C20" s="12"/>
      <c r="D20" s="17">
        <v>2</v>
      </c>
      <c r="E20" s="12"/>
    </row>
    <row r="21" spans="1:5" x14ac:dyDescent="0.25">
      <c r="A21" s="9" t="s">
        <v>2</v>
      </c>
      <c r="B21" s="21">
        <f>B19-B20</f>
        <v>39.121600000000001</v>
      </c>
      <c r="C21" s="12"/>
      <c r="D21" s="12">
        <f>D19-D20</f>
        <v>98</v>
      </c>
      <c r="E21" s="12">
        <f>100+E22</f>
        <v>109</v>
      </c>
    </row>
    <row r="22" spans="1:5" x14ac:dyDescent="0.25">
      <c r="A22" s="9" t="s">
        <v>23</v>
      </c>
      <c r="B22" s="21">
        <f>B21/E21*E22</f>
        <v>3.230223853211009</v>
      </c>
      <c r="C22" s="12"/>
      <c r="D22" s="12"/>
      <c r="E22" s="17">
        <v>9</v>
      </c>
    </row>
    <row r="23" spans="1:5" ht="13" x14ac:dyDescent="0.3">
      <c r="A23" s="9" t="s">
        <v>9</v>
      </c>
      <c r="B23" s="25">
        <f>B21-B22</f>
        <v>35.891376146788993</v>
      </c>
      <c r="C23" s="12"/>
      <c r="D23" s="12"/>
      <c r="E23" s="29">
        <f>E21-E22</f>
        <v>100</v>
      </c>
    </row>
    <row r="24" spans="1:5" x14ac:dyDescent="0.25">
      <c r="A24" s="1"/>
    </row>
    <row r="25" spans="1:5" ht="13" x14ac:dyDescent="0.3">
      <c r="A25" s="6" t="s">
        <v>20</v>
      </c>
    </row>
    <row r="26" spans="1:5" ht="13" x14ac:dyDescent="0.3">
      <c r="A26" s="6"/>
    </row>
    <row r="27" spans="1:5" ht="13" x14ac:dyDescent="0.3">
      <c r="A27" s="6"/>
    </row>
    <row r="28" spans="1:5" ht="13" x14ac:dyDescent="0.3">
      <c r="A28" s="6"/>
    </row>
    <row r="29" spans="1:5" ht="20" x14ac:dyDescent="0.4">
      <c r="A29" s="2" t="s">
        <v>25</v>
      </c>
    </row>
    <row r="30" spans="1:5" ht="13" x14ac:dyDescent="0.3">
      <c r="A30" s="19"/>
      <c r="B30" s="27" t="s">
        <v>12</v>
      </c>
      <c r="C30" s="27" t="s">
        <v>11</v>
      </c>
    </row>
    <row r="31" spans="1:5" x14ac:dyDescent="0.25">
      <c r="A31" s="30" t="s">
        <v>14</v>
      </c>
      <c r="B31" s="21">
        <f>B23</f>
        <v>35.891376146788993</v>
      </c>
      <c r="C31" s="12"/>
    </row>
    <row r="32" spans="1:5" x14ac:dyDescent="0.25">
      <c r="A32" s="30" t="s">
        <v>24</v>
      </c>
      <c r="B32" s="13">
        <f>B11</f>
        <v>29.16</v>
      </c>
      <c r="C32" s="12"/>
    </row>
    <row r="33" spans="1:5" ht="13" x14ac:dyDescent="0.3">
      <c r="A33" s="19" t="s">
        <v>26</v>
      </c>
      <c r="B33" s="25">
        <f>B31-B32</f>
        <v>6.7313761467889925</v>
      </c>
      <c r="C33" s="25">
        <f>100/B32*B33</f>
        <v>23.084280338782552</v>
      </c>
    </row>
    <row r="34" spans="1:5" x14ac:dyDescent="0.25">
      <c r="A34" s="1"/>
    </row>
    <row r="35" spans="1:5" x14ac:dyDescent="0.25">
      <c r="A35" s="1"/>
    </row>
    <row r="36" spans="1:5" x14ac:dyDescent="0.25">
      <c r="A36" s="1"/>
    </row>
    <row r="37" spans="1:5" ht="20" x14ac:dyDescent="0.4">
      <c r="A37" s="2" t="s">
        <v>13</v>
      </c>
    </row>
    <row r="38" spans="1:5" x14ac:dyDescent="0.25">
      <c r="A38" s="9"/>
      <c r="B38" s="27" t="s">
        <v>12</v>
      </c>
      <c r="C38" s="27" t="s">
        <v>11</v>
      </c>
      <c r="D38" s="27" t="s">
        <v>11</v>
      </c>
      <c r="E38" s="27" t="s">
        <v>11</v>
      </c>
    </row>
    <row r="39" spans="1:5" x14ac:dyDescent="0.25">
      <c r="A39" s="9" t="s">
        <v>14</v>
      </c>
      <c r="B39" s="14">
        <v>900</v>
      </c>
      <c r="C39" s="12">
        <v>100</v>
      </c>
      <c r="D39" s="12"/>
      <c r="E39" s="12"/>
    </row>
    <row r="40" spans="1:5" x14ac:dyDescent="0.25">
      <c r="A40" s="9" t="s">
        <v>22</v>
      </c>
      <c r="B40" s="21">
        <f>B39/C39*C40</f>
        <v>90</v>
      </c>
      <c r="C40" s="31">
        <v>10</v>
      </c>
      <c r="D40" s="18"/>
      <c r="E40" s="18"/>
    </row>
    <row r="41" spans="1:5" ht="13" x14ac:dyDescent="0.3">
      <c r="A41" s="9" t="s">
        <v>2</v>
      </c>
      <c r="B41" s="23">
        <f>B39+B40</f>
        <v>990</v>
      </c>
      <c r="C41" s="32">
        <f>C39+C40</f>
        <v>110</v>
      </c>
      <c r="D41" s="18">
        <f>D43-D42</f>
        <v>99</v>
      </c>
      <c r="E41" s="18"/>
    </row>
    <row r="42" spans="1:5" x14ac:dyDescent="0.25">
      <c r="A42" s="9" t="s">
        <v>15</v>
      </c>
      <c r="B42" s="21">
        <f>B41/D41*D42</f>
        <v>10</v>
      </c>
      <c r="C42" s="18"/>
      <c r="D42" s="24">
        <v>1</v>
      </c>
      <c r="E42" s="18"/>
    </row>
    <row r="43" spans="1:5" ht="13" x14ac:dyDescent="0.3">
      <c r="A43" s="9" t="s">
        <v>8</v>
      </c>
      <c r="B43" s="23">
        <f>B41+B42</f>
        <v>1000</v>
      </c>
      <c r="C43" s="18"/>
      <c r="D43" s="18">
        <v>100</v>
      </c>
      <c r="E43" s="18">
        <f>E45-E44</f>
        <v>66.67</v>
      </c>
    </row>
    <row r="44" spans="1:5" x14ac:dyDescent="0.25">
      <c r="A44" s="9" t="s">
        <v>16</v>
      </c>
      <c r="B44" s="21">
        <f>B43/E43*E44</f>
        <v>499.9250037498125</v>
      </c>
      <c r="C44" s="18"/>
      <c r="D44" s="18"/>
      <c r="E44" s="24">
        <v>33.33</v>
      </c>
    </row>
    <row r="45" spans="1:5" ht="13" x14ac:dyDescent="0.3">
      <c r="A45" s="19" t="s">
        <v>19</v>
      </c>
      <c r="B45" s="25">
        <f>B43+B44</f>
        <v>1499.9250037498125</v>
      </c>
      <c r="C45" s="18"/>
      <c r="D45" s="18"/>
      <c r="E45" s="18">
        <v>100</v>
      </c>
    </row>
    <row r="47" spans="1:5" ht="13" x14ac:dyDescent="0.3">
      <c r="A47" s="6" t="s">
        <v>21</v>
      </c>
    </row>
  </sheetData>
  <phoneticPr fontId="3" type="noConversion"/>
  <pageMargins left="0.78740157480314965" right="0.39370078740157483" top="0.98425196850393704" bottom="0.98425196850393704" header="0.51181102362204722" footer="0.51181102362204722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zoomScale="160" zoomScaleNormal="160" workbookViewId="0">
      <selection activeCell="F21" sqref="F21"/>
    </sheetView>
  </sheetViews>
  <sheetFormatPr baseColWidth="10" defaultRowHeight="12.5" x14ac:dyDescent="0.25"/>
  <cols>
    <col min="1" max="1" width="27.26953125" customWidth="1"/>
  </cols>
  <sheetData>
    <row r="1" spans="1:6" x14ac:dyDescent="0.25">
      <c r="A1" s="1"/>
    </row>
    <row r="2" spans="1:6" x14ac:dyDescent="0.25">
      <c r="A2" s="1"/>
    </row>
    <row r="3" spans="1:6" ht="20" x14ac:dyDescent="0.4">
      <c r="A3" s="2" t="s">
        <v>27</v>
      </c>
    </row>
    <row r="4" spans="1:6" x14ac:dyDescent="0.25">
      <c r="A4" s="1"/>
      <c r="B4" s="27" t="s">
        <v>12</v>
      </c>
      <c r="C4" s="27" t="s">
        <v>11</v>
      </c>
      <c r="D4" s="27" t="s">
        <v>11</v>
      </c>
      <c r="E4" s="27" t="s">
        <v>11</v>
      </c>
      <c r="F4" s="27" t="s">
        <v>11</v>
      </c>
    </row>
    <row r="5" spans="1:6" x14ac:dyDescent="0.25">
      <c r="A5" s="9" t="s">
        <v>17</v>
      </c>
      <c r="B5" s="10">
        <v>300</v>
      </c>
      <c r="C5" s="11" t="s">
        <v>10</v>
      </c>
      <c r="D5" s="12"/>
      <c r="E5" s="12"/>
      <c r="F5" s="12"/>
    </row>
    <row r="6" spans="1:6" x14ac:dyDescent="0.25">
      <c r="A6" s="9" t="s">
        <v>5</v>
      </c>
      <c r="B6" s="13">
        <f>B5/100*C6</f>
        <v>99</v>
      </c>
      <c r="C6" s="14">
        <v>33</v>
      </c>
      <c r="D6" s="12"/>
      <c r="E6" s="12"/>
      <c r="F6" s="12"/>
    </row>
    <row r="7" spans="1:6" x14ac:dyDescent="0.25">
      <c r="A7" s="9" t="s">
        <v>1</v>
      </c>
      <c r="B7" s="13">
        <f>B5-B6</f>
        <v>201</v>
      </c>
      <c r="C7" s="15">
        <f>C5-C6</f>
        <v>67</v>
      </c>
      <c r="D7" s="16" t="s">
        <v>10</v>
      </c>
      <c r="E7" s="12"/>
      <c r="F7" s="12"/>
    </row>
    <row r="8" spans="1:6" x14ac:dyDescent="0.25">
      <c r="A8" s="9" t="s">
        <v>6</v>
      </c>
      <c r="B8" s="13">
        <f>B7/100*C8</f>
        <v>4.0199999999999996</v>
      </c>
      <c r="C8" s="17">
        <v>2</v>
      </c>
      <c r="D8" s="18">
        <f>C8</f>
        <v>2</v>
      </c>
      <c r="E8" s="12"/>
      <c r="F8" s="12"/>
    </row>
    <row r="9" spans="1:6" x14ac:dyDescent="0.25">
      <c r="A9" s="9" t="s">
        <v>2</v>
      </c>
      <c r="B9" s="13">
        <f>B7-B8</f>
        <v>196.98</v>
      </c>
      <c r="C9" s="12"/>
      <c r="D9" s="18">
        <f>D7-D8</f>
        <v>98</v>
      </c>
      <c r="E9" s="12"/>
      <c r="F9" s="12"/>
    </row>
    <row r="10" spans="1:6" x14ac:dyDescent="0.25">
      <c r="A10" s="9" t="s">
        <v>3</v>
      </c>
      <c r="B10" s="10">
        <v>14</v>
      </c>
      <c r="C10" s="12"/>
      <c r="D10" s="12"/>
      <c r="E10" s="12"/>
      <c r="F10" s="12"/>
    </row>
    <row r="11" spans="1:6" ht="13" x14ac:dyDescent="0.3">
      <c r="A11" s="19" t="s">
        <v>4</v>
      </c>
      <c r="B11" s="20">
        <f>B9+B10</f>
        <v>210.98</v>
      </c>
      <c r="C11" s="12">
        <v>100</v>
      </c>
      <c r="D11" s="12"/>
      <c r="E11" s="12"/>
      <c r="F11" s="12"/>
    </row>
    <row r="12" spans="1:6" ht="13" x14ac:dyDescent="0.3">
      <c r="A12" s="19" t="s">
        <v>28</v>
      </c>
      <c r="B12" s="21">
        <f>B11/C11*C12</f>
        <v>105.49</v>
      </c>
      <c r="C12" s="17">
        <v>50</v>
      </c>
      <c r="D12" s="12"/>
      <c r="E12" s="12"/>
      <c r="F12" s="12"/>
    </row>
    <row r="13" spans="1:6" x14ac:dyDescent="0.25">
      <c r="A13" s="9" t="s">
        <v>29</v>
      </c>
      <c r="B13" s="13">
        <f>B11+B12</f>
        <v>316.46999999999997</v>
      </c>
      <c r="C13" s="12">
        <f>C11+C12</f>
        <v>150</v>
      </c>
      <c r="D13" s="12">
        <v>100</v>
      </c>
      <c r="E13" s="12"/>
      <c r="F13" s="12"/>
    </row>
    <row r="14" spans="1:6" ht="13" x14ac:dyDescent="0.3">
      <c r="A14" s="19" t="s">
        <v>30</v>
      </c>
      <c r="B14" s="21">
        <f>B13/D13*D14</f>
        <v>63.293999999999997</v>
      </c>
      <c r="C14" s="12"/>
      <c r="D14" s="17">
        <v>20</v>
      </c>
      <c r="E14" s="12"/>
      <c r="F14" s="12"/>
    </row>
    <row r="15" spans="1:6" ht="13" x14ac:dyDescent="0.3">
      <c r="A15" s="9" t="s">
        <v>9</v>
      </c>
      <c r="B15" s="22">
        <f>B13+B14</f>
        <v>379.76399999999995</v>
      </c>
      <c r="C15" s="12"/>
      <c r="D15" s="12">
        <f>D13+D14</f>
        <v>120</v>
      </c>
      <c r="E15" s="12">
        <v>100</v>
      </c>
      <c r="F15" s="12"/>
    </row>
    <row r="16" spans="1:6" ht="27.65" customHeight="1" x14ac:dyDescent="0.25">
      <c r="A16" s="26" t="s">
        <v>22</v>
      </c>
      <c r="B16" s="21">
        <f>(B15/E15*C16)</f>
        <v>60.762239999999991</v>
      </c>
      <c r="C16" s="14">
        <v>16</v>
      </c>
      <c r="D16" s="18"/>
      <c r="E16" s="18"/>
      <c r="F16" s="12"/>
    </row>
    <row r="17" spans="1:6" ht="13" x14ac:dyDescent="0.3">
      <c r="A17" s="9" t="s">
        <v>2</v>
      </c>
      <c r="B17" s="23">
        <f>B15+B16</f>
        <v>440.52623999999992</v>
      </c>
      <c r="C17" s="21">
        <f>E15+C16</f>
        <v>116</v>
      </c>
      <c r="D17" s="12"/>
      <c r="E17" s="18">
        <f>E19-E18</f>
        <v>98</v>
      </c>
      <c r="F17" s="18"/>
    </row>
    <row r="18" spans="1:6" x14ac:dyDescent="0.25">
      <c r="A18" s="9" t="s">
        <v>15</v>
      </c>
      <c r="B18" s="21">
        <f>B17/E17*E18</f>
        <v>8.9903314285714266</v>
      </c>
      <c r="C18" s="18"/>
      <c r="D18" s="12"/>
      <c r="E18" s="24">
        <v>2</v>
      </c>
      <c r="F18" s="18"/>
    </row>
    <row r="19" spans="1:6" ht="13" x14ac:dyDescent="0.3">
      <c r="A19" s="9" t="s">
        <v>8</v>
      </c>
      <c r="B19" s="23">
        <f>B17+B18</f>
        <v>449.51657142857135</v>
      </c>
      <c r="C19" s="18"/>
      <c r="D19" s="12"/>
      <c r="E19" s="18">
        <v>100</v>
      </c>
      <c r="F19" s="21">
        <f>F21-F20</f>
        <v>90</v>
      </c>
    </row>
    <row r="20" spans="1:6" x14ac:dyDescent="0.25">
      <c r="A20" s="9" t="s">
        <v>16</v>
      </c>
      <c r="B20" s="21">
        <f>B19/F19*F20</f>
        <v>49.946285714285708</v>
      </c>
      <c r="C20" s="18"/>
      <c r="D20" s="12"/>
      <c r="E20" s="18"/>
      <c r="F20" s="14">
        <v>10</v>
      </c>
    </row>
    <row r="21" spans="1:6" ht="13" x14ac:dyDescent="0.3">
      <c r="A21" s="19" t="s">
        <v>19</v>
      </c>
      <c r="B21" s="25">
        <f>(B19+B20)</f>
        <v>499.46285714285705</v>
      </c>
      <c r="C21" s="18"/>
      <c r="D21" s="12"/>
      <c r="E21" s="18"/>
      <c r="F21" s="18">
        <v>100</v>
      </c>
    </row>
    <row r="23" spans="1:6" ht="13" x14ac:dyDescent="0.3">
      <c r="A23" s="6" t="s">
        <v>21</v>
      </c>
    </row>
    <row r="28" spans="1:6" ht="20" x14ac:dyDescent="0.4">
      <c r="A28" s="2" t="s">
        <v>25</v>
      </c>
    </row>
    <row r="29" spans="1:6" ht="13" x14ac:dyDescent="0.3">
      <c r="A29" s="6"/>
      <c r="B29" s="8" t="s">
        <v>12</v>
      </c>
      <c r="C29" s="8" t="s">
        <v>11</v>
      </c>
    </row>
    <row r="30" spans="1:6" x14ac:dyDescent="0.25">
      <c r="A30" s="7" t="s">
        <v>14</v>
      </c>
      <c r="B30" s="3">
        <f>B15</f>
        <v>379.76399999999995</v>
      </c>
    </row>
    <row r="31" spans="1:6" x14ac:dyDescent="0.25">
      <c r="A31" s="7" t="s">
        <v>24</v>
      </c>
      <c r="B31" s="5">
        <f>B11</f>
        <v>210.98</v>
      </c>
    </row>
    <row r="32" spans="1:6" ht="13" x14ac:dyDescent="0.3">
      <c r="A32" s="6" t="s">
        <v>26</v>
      </c>
      <c r="B32" s="4">
        <f>B30-B31</f>
        <v>168.78399999999996</v>
      </c>
      <c r="C32" s="4">
        <f>100/B31*B32</f>
        <v>79.999999999999986</v>
      </c>
    </row>
  </sheetData>
  <phoneticPr fontId="3" type="noConversion"/>
  <pageMargins left="0.78740157499999996" right="0.78740157499999996" top="0.984251969" bottom="0.984251969" header="0.4921259845" footer="0.4921259845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145" zoomScaleNormal="145" workbookViewId="0">
      <selection activeCell="D24" sqref="D24"/>
    </sheetView>
  </sheetViews>
  <sheetFormatPr baseColWidth="10" defaultRowHeight="12.5" x14ac:dyDescent="0.25"/>
  <cols>
    <col min="1" max="1" width="39.453125" customWidth="1"/>
    <col min="2" max="2" width="11.81640625" bestFit="1" customWidth="1"/>
    <col min="3" max="6" width="11.54296875" bestFit="1" customWidth="1"/>
  </cols>
  <sheetData>
    <row r="1" spans="1:6" x14ac:dyDescent="0.25">
      <c r="A1" s="1"/>
    </row>
    <row r="2" spans="1:6" ht="20" x14ac:dyDescent="0.4">
      <c r="A2" s="2" t="s">
        <v>39</v>
      </c>
    </row>
    <row r="3" spans="1:6" ht="20" x14ac:dyDescent="0.4">
      <c r="A3" s="2"/>
    </row>
    <row r="4" spans="1:6" ht="13.5" customHeight="1" x14ac:dyDescent="0.4">
      <c r="A4" s="2"/>
      <c r="B4" s="12" t="s">
        <v>12</v>
      </c>
      <c r="C4" s="12" t="s">
        <v>11</v>
      </c>
      <c r="D4" s="12" t="s">
        <v>11</v>
      </c>
      <c r="E4" s="12" t="s">
        <v>11</v>
      </c>
      <c r="F4" s="12" t="s">
        <v>11</v>
      </c>
    </row>
    <row r="5" spans="1:6" ht="13" x14ac:dyDescent="0.3">
      <c r="A5" s="19" t="s">
        <v>41</v>
      </c>
      <c r="B5" s="12"/>
      <c r="C5" s="12"/>
      <c r="D5" s="12"/>
      <c r="E5" s="12"/>
      <c r="F5" s="12"/>
    </row>
    <row r="6" spans="1:6" x14ac:dyDescent="0.25">
      <c r="A6" s="9" t="s">
        <v>31</v>
      </c>
      <c r="B6" s="14">
        <v>100</v>
      </c>
      <c r="C6" s="21">
        <v>100</v>
      </c>
      <c r="D6" s="21"/>
      <c r="E6" s="12"/>
      <c r="F6" s="12"/>
    </row>
    <row r="7" spans="1:6" x14ac:dyDescent="0.25">
      <c r="A7" s="9" t="s">
        <v>32</v>
      </c>
      <c r="B7" s="21">
        <f>B6/C6*C7</f>
        <v>25</v>
      </c>
      <c r="C7" s="14">
        <v>25</v>
      </c>
      <c r="D7" s="21"/>
      <c r="E7" s="12"/>
      <c r="F7" s="12"/>
    </row>
    <row r="8" spans="1:6" ht="13" x14ac:dyDescent="0.3">
      <c r="A8" s="19" t="s">
        <v>47</v>
      </c>
      <c r="B8" s="25">
        <f>B6+B7</f>
        <v>125</v>
      </c>
      <c r="C8" s="21">
        <f>C6+C7</f>
        <v>125</v>
      </c>
      <c r="D8" s="21">
        <v>100</v>
      </c>
      <c r="E8" s="12"/>
      <c r="F8" s="12"/>
    </row>
    <row r="9" spans="1:6" x14ac:dyDescent="0.25">
      <c r="A9" s="9" t="s">
        <v>40</v>
      </c>
      <c r="B9" s="28">
        <f>B8/D8*D9</f>
        <v>31.25</v>
      </c>
      <c r="C9" s="12"/>
      <c r="D9" s="14">
        <v>25</v>
      </c>
      <c r="E9" s="12"/>
      <c r="F9" s="12"/>
    </row>
    <row r="10" spans="1:6" ht="13" x14ac:dyDescent="0.3">
      <c r="A10" s="19" t="s">
        <v>48</v>
      </c>
      <c r="B10" s="25">
        <f>B8+B9</f>
        <v>156.25</v>
      </c>
      <c r="C10" s="12"/>
      <c r="D10" s="21">
        <f>D8+D9</f>
        <v>125</v>
      </c>
      <c r="E10" s="12"/>
      <c r="F10" s="12"/>
    </row>
    <row r="11" spans="1:6" x14ac:dyDescent="0.25">
      <c r="A11" s="9"/>
      <c r="B11" s="21"/>
      <c r="C11" s="12"/>
      <c r="D11" s="21"/>
      <c r="E11" s="12"/>
      <c r="F11" s="12"/>
    </row>
    <row r="12" spans="1:6" ht="13" x14ac:dyDescent="0.3">
      <c r="A12" s="19" t="s">
        <v>42</v>
      </c>
      <c r="B12" s="14">
        <v>32</v>
      </c>
      <c r="C12" s="17">
        <v>1</v>
      </c>
      <c r="D12" s="21" t="s">
        <v>36</v>
      </c>
      <c r="E12" s="12"/>
      <c r="F12" s="12"/>
    </row>
    <row r="13" spans="1:6" x14ac:dyDescent="0.25">
      <c r="A13" s="9" t="s">
        <v>33</v>
      </c>
      <c r="B13" s="21">
        <f>B12*C12</f>
        <v>32</v>
      </c>
      <c r="C13" s="12"/>
      <c r="D13" s="12"/>
      <c r="E13" s="12"/>
      <c r="F13" s="12"/>
    </row>
    <row r="14" spans="1:6" x14ac:dyDescent="0.25">
      <c r="A14" s="9" t="s">
        <v>34</v>
      </c>
      <c r="B14" s="21">
        <f>B13*C14</f>
        <v>80</v>
      </c>
      <c r="C14" s="17">
        <v>2.5</v>
      </c>
      <c r="D14" s="21" t="s">
        <v>37</v>
      </c>
      <c r="E14" s="12"/>
      <c r="F14" s="12"/>
    </row>
    <row r="15" spans="1:6" ht="13" x14ac:dyDescent="0.3">
      <c r="A15" s="19" t="s">
        <v>38</v>
      </c>
      <c r="B15" s="25">
        <f>B14+B13</f>
        <v>112</v>
      </c>
      <c r="C15" s="12">
        <v>100</v>
      </c>
      <c r="D15" s="21"/>
      <c r="E15" s="12"/>
      <c r="F15" s="12"/>
    </row>
    <row r="16" spans="1:6" x14ac:dyDescent="0.25">
      <c r="A16" s="9" t="s">
        <v>35</v>
      </c>
      <c r="B16" s="21">
        <f>B15/C15*C16</f>
        <v>22.400000000000002</v>
      </c>
      <c r="C16" s="14">
        <v>20</v>
      </c>
      <c r="D16" s="21"/>
      <c r="E16" s="12"/>
      <c r="F16" s="12"/>
    </row>
    <row r="17" spans="1:6" x14ac:dyDescent="0.25">
      <c r="A17" s="9" t="s">
        <v>43</v>
      </c>
      <c r="B17" s="21">
        <f>B15+B16</f>
        <v>134.4</v>
      </c>
      <c r="C17" s="21">
        <f>C15+C16</f>
        <v>120</v>
      </c>
      <c r="D17" s="21">
        <v>100</v>
      </c>
      <c r="E17" s="12"/>
      <c r="F17" s="12"/>
    </row>
    <row r="18" spans="1:6" x14ac:dyDescent="0.25">
      <c r="A18" s="9" t="s">
        <v>44</v>
      </c>
      <c r="B18" s="21">
        <f>B17/D17*D18</f>
        <v>13.440000000000001</v>
      </c>
      <c r="C18" s="21"/>
      <c r="D18" s="14">
        <v>10</v>
      </c>
      <c r="E18" s="12"/>
      <c r="F18" s="12"/>
    </row>
    <row r="19" spans="1:6" ht="13" x14ac:dyDescent="0.3">
      <c r="A19" s="19" t="s">
        <v>45</v>
      </c>
      <c r="B19" s="25">
        <f>B17+B18</f>
        <v>147.84</v>
      </c>
      <c r="C19" s="21"/>
      <c r="D19" s="21">
        <f>D17+D18</f>
        <v>110</v>
      </c>
      <c r="E19" s="12"/>
      <c r="F19" s="12"/>
    </row>
    <row r="20" spans="1:6" x14ac:dyDescent="0.25">
      <c r="A20" s="9"/>
      <c r="B20" s="21"/>
      <c r="C20" s="21"/>
      <c r="D20" s="21"/>
      <c r="E20" s="12"/>
      <c r="F20" s="12"/>
    </row>
    <row r="21" spans="1:6" ht="13" x14ac:dyDescent="0.3">
      <c r="A21" s="19"/>
      <c r="B21" s="25"/>
      <c r="C21" s="21"/>
      <c r="D21" s="21"/>
      <c r="E21" s="12"/>
      <c r="F21" s="12"/>
    </row>
    <row r="22" spans="1:6" ht="13" x14ac:dyDescent="0.3">
      <c r="A22" s="19" t="s">
        <v>46</v>
      </c>
      <c r="B22" s="25">
        <f>B10+B19</f>
        <v>304.09000000000003</v>
      </c>
      <c r="C22" s="21"/>
      <c r="D22" s="21">
        <v>100</v>
      </c>
      <c r="E22" s="12"/>
      <c r="F22" s="12"/>
    </row>
    <row r="23" spans="1:6" x14ac:dyDescent="0.25">
      <c r="A23" s="9" t="s">
        <v>22</v>
      </c>
      <c r="B23" s="21">
        <f>B22/D22*D23</f>
        <v>23.414930000000002</v>
      </c>
      <c r="C23" s="12"/>
      <c r="D23" s="14">
        <v>7.7</v>
      </c>
      <c r="E23" s="18"/>
      <c r="F23" s="18"/>
    </row>
    <row r="24" spans="1:6" ht="13" x14ac:dyDescent="0.3">
      <c r="A24" s="9" t="s">
        <v>2</v>
      </c>
      <c r="B24" s="23">
        <f>B22+B23</f>
        <v>327.50493000000006</v>
      </c>
      <c r="C24" s="12"/>
      <c r="D24" s="21">
        <f>D22+D23</f>
        <v>107.7</v>
      </c>
      <c r="E24" s="18">
        <f>E26-E25</f>
        <v>98</v>
      </c>
      <c r="F24" s="18"/>
    </row>
    <row r="25" spans="1:6" x14ac:dyDescent="0.25">
      <c r="A25" s="9" t="s">
        <v>15</v>
      </c>
      <c r="B25" s="21">
        <f>B24/E24*E25</f>
        <v>6.6837740816326541</v>
      </c>
      <c r="C25" s="12"/>
      <c r="D25" s="21"/>
      <c r="E25" s="24">
        <v>2</v>
      </c>
      <c r="F25" s="18"/>
    </row>
    <row r="26" spans="1:6" ht="13" x14ac:dyDescent="0.3">
      <c r="A26" s="9" t="s">
        <v>8</v>
      </c>
      <c r="B26" s="23">
        <f>B24+B25</f>
        <v>334.18870408163269</v>
      </c>
      <c r="C26" s="12"/>
      <c r="D26" s="21"/>
      <c r="E26" s="18">
        <v>100</v>
      </c>
      <c r="F26" s="21">
        <f>F28-F27</f>
        <v>90</v>
      </c>
    </row>
    <row r="27" spans="1:6" x14ac:dyDescent="0.25">
      <c r="A27" s="9" t="s">
        <v>16</v>
      </c>
      <c r="B27" s="21">
        <f>B26/F26*F27</f>
        <v>37.132078231292518</v>
      </c>
      <c r="C27" s="12"/>
      <c r="D27" s="21"/>
      <c r="E27" s="18"/>
      <c r="F27" s="14">
        <v>10</v>
      </c>
    </row>
    <row r="28" spans="1:6" ht="13" x14ac:dyDescent="0.3">
      <c r="A28" s="19" t="s">
        <v>19</v>
      </c>
      <c r="B28" s="25">
        <f>B26+B27</f>
        <v>371.32078231292519</v>
      </c>
      <c r="C28" s="12"/>
      <c r="D28" s="21"/>
      <c r="E28" s="18"/>
      <c r="F28" s="18">
        <v>100</v>
      </c>
    </row>
  </sheetData>
  <phoneticPr fontId="3" type="noConversion"/>
  <pageMargins left="0.78740157499999996" right="0.78740157499999996" top="0.984251969" bottom="0.984251969" header="0.4921259845" footer="0.4921259845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Einkauf_Verkauf_a</vt:lpstr>
      <vt:lpstr>Zuschlagskalkulation</vt:lpstr>
      <vt:lpstr>Kostenträgerrechnung</vt:lpstr>
      <vt:lpstr>Einkauf_Verkauf_a!Druckbereich</vt:lpstr>
    </vt:vector>
  </TitlesOfParts>
  <Company>Hans Pfister Projekt Support&amp;Training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Pfister</dc:creator>
  <cp:lastModifiedBy>Hans Pfister</cp:lastModifiedBy>
  <cp:lastPrinted>2011-11-28T15:43:18Z</cp:lastPrinted>
  <dcterms:created xsi:type="dcterms:W3CDTF">2006-09-04T10:09:38Z</dcterms:created>
  <dcterms:modified xsi:type="dcterms:W3CDTF">2019-04-02T05:46:47Z</dcterms:modified>
</cp:coreProperties>
</file>